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.kuzmicheva.OCO\Downloads\05.11\"/>
    </mc:Choice>
  </mc:AlternateContent>
  <xr:revisionPtr revIDLastSave="0" documentId="13_ncr:1_{38C92111-789A-443C-A2DD-A4FEB109FC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6" i="1" l="1"/>
  <c r="A67" i="1" s="1"/>
  <c r="A63" i="1"/>
  <c r="A64" i="1"/>
  <c r="A61" i="1"/>
  <c r="A60" i="1"/>
  <c r="A58" i="1"/>
  <c r="G45" i="1"/>
  <c r="F45" i="1"/>
  <c r="E45" i="1"/>
  <c r="H45" i="1"/>
  <c r="A53" i="1"/>
  <c r="H44" i="1"/>
  <c r="G44" i="1"/>
  <c r="F44" i="1"/>
  <c r="A51" i="1"/>
  <c r="A52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  <c r="G2" i="1"/>
  <c r="H2" i="1" l="1"/>
  <c r="A48" i="1" s="1"/>
  <c r="A57" i="1" s="1"/>
</calcChain>
</file>

<file path=xl/sharedStrings.xml><?xml version="1.0" encoding="utf-8"?>
<sst xmlns="http://schemas.openxmlformats.org/spreadsheetml/2006/main" count="98" uniqueCount="66">
  <si>
    <t>№</t>
  </si>
  <si>
    <t>Товары (работы, услуги)</t>
  </si>
  <si>
    <t>Кол-во</t>
  </si>
  <si>
    <t>Ед.</t>
  </si>
  <si>
    <t>Цена</t>
  </si>
  <si>
    <t>Сумма</t>
  </si>
  <si>
    <t>Кабель витая пара кат.5е, 4 пары U/UTP, 0,51 +/0,01, PE, черный, внешний, коробка 305</t>
  </si>
  <si>
    <t>шт</t>
  </si>
  <si>
    <t>Кабель силовой ППГнг(А)-HF 3х1.5</t>
  </si>
  <si>
    <t>м</t>
  </si>
  <si>
    <t>Патч-корд UTP категория 5e LSZH 0.5м серый</t>
  </si>
  <si>
    <t>Труба гофрированная ПНД 25 мм с протяжкой черная</t>
  </si>
  <si>
    <t xml:space="preserve">CVS-IPark 2-4 DV, специализированная IP камера </t>
  </si>
  <si>
    <t>КПП1: камера на въезд - на столбик калитки, высота установки ~1м</t>
  </si>
  <si>
    <t>КПП2: камера на въезд - на столбик возле уловителя стрелы КПП2: камера на въезд - на столбик возле тумбы шлагбаума КПП2: камера на выезд - на столбик возле уловителя стрелы КПП3: камера на въезд - столбик возле уловителя стрелы, высота установки ~1.2м</t>
  </si>
  <si>
    <t>КПП3: камера на въезд - столбик возле тумбы шлагбаума, высота установки ~1.2м</t>
  </si>
  <si>
    <t>КПП1: камера на въезд - на столбик за тумбой шлагбаума, высота установки ~1.2м</t>
  </si>
  <si>
    <t>КПП1: камера на выезд - на столбик калитки, высота установки ~1.5м</t>
  </si>
  <si>
    <t>КПП2: камера на выезд (дальний) - на столбик возле уловителя стрелы</t>
  </si>
  <si>
    <t>КПП3: камера на выезд - на столбик возле уловителя стрелы, высота установки ~1.5м</t>
  </si>
  <si>
    <t>КПП4: камера на выезд - на столбик возле тумбы шлагбаума, высота установки ~1.3-1.5м</t>
  </si>
  <si>
    <t>КПП4: камера на въезд - на столбик в 3 метрах от уловителя стрелы, высота установки ~1.2 м</t>
  </si>
  <si>
    <t>Stolz Штольц H-3000 опора 80х80 для видеокамеры-</t>
  </si>
  <si>
    <t>квадратный профиль, бетонируемый</t>
  </si>
  <si>
    <t>Аккумулятор 12 В, 7 Ач, герметичный свинцово-кислотный</t>
  </si>
  <si>
    <t>АРМ оператора Core i5, ОЗУ 8Gb, SSD 1Tb, HDMI, USB</t>
  </si>
  <si>
    <t>Программное обеспечение CVSCenter. Лицензия "CVS-IP Standart" для подключения одной IP камеры.</t>
  </si>
  <si>
    <t>Система автоматического распознавания гос.рег.знаков трансп.средств. Лицензия "CVS Авто+" на 1 канал</t>
  </si>
  <si>
    <t>Лицензия «Иностранные номера» для работы сервера распознавания.</t>
  </si>
  <si>
    <t>Лицензируется каждый канал измерения скорости.</t>
  </si>
  <si>
    <t>Строительно-монтажные работы</t>
  </si>
  <si>
    <t>Пусконаладочные работы</t>
  </si>
  <si>
    <t>Настройка локальной сети</t>
  </si>
  <si>
    <t>Подготовка исполнительной документации</t>
  </si>
  <si>
    <t>Доставка товара Тариф-3</t>
  </si>
  <si>
    <t xml:space="preserve">CVS-IPark 3-6 DV, специализированная IP камера </t>
  </si>
  <si>
    <t>Сервер распознавания (12 каналов) - расположение в рэковой стойке ШТК10.1 в серверной</t>
  </si>
  <si>
    <t>ИБП Ippon Innova RT II 2000- для сервера, расположение в рэковой стойке ШТК10.1 в серверной</t>
  </si>
  <si>
    <t>Cabeus PDU-8P-2IEC Блок евророзеток для 19" шкафов, горизонтальный, 8 розеток, 10 A, выключатель, алюминиевый корпус, шнур 2 м, вилка IEC 320 C14- расположение в рэковой стойке ШТК10.1 в серверной</t>
  </si>
  <si>
    <t>Cabeus SH-J017-1U-315 Полка 19" перфорированная консольная 1U глубина 315 мм- расположение в рэковой стойке ШТК10.1 в серверной</t>
  </si>
  <si>
    <t>Маршрутизатор MikroTik RB750Gr3- расположение на полке в рэковой стойке ШТК10.1 в серверной</t>
  </si>
  <si>
    <t>CVS-USBKey, ключ защиты систем CVS c интерфейсом USB- к серверу</t>
  </si>
  <si>
    <t>Блок цифровых входов-выходов с сетевым интерфейсом, модель "CVS- DIO IP"- установка в шкафы NSGate, либо в Mastermann при выборе варианта с UHF</t>
  </si>
  <si>
    <t>Блок бесперебойного питания ST-ББП-50 (с защитой АКБ), (версия 2)/СДЕЛАНО В РОССИИ, Источник питания стабилизированный 12В/5А,с возможностью автономной работы от АКБ 7А/ч, защита от КЗ и глубокого разряда- в шкафчики для питания DIO, Sigur</t>
  </si>
  <si>
    <t>Монитор 27' Acer Vero B277KC3bmipruzx Black- для рабочего места администратора в серверной</t>
  </si>
  <si>
    <t>Клавиатура + мышь Logitech Wireless Desktop MK220 (920- 003169/3161/3236) - для АРМ</t>
  </si>
  <si>
    <t>Источник питания UPS Smart Power Pro II Euro 1200- для подключения АРМ в диспетчерской</t>
  </si>
  <si>
    <t>Коммутатор D-Link DGS-1005P/A1A- для подключения АРМ в диспетчерской</t>
  </si>
  <si>
    <t>Сетевой фильтр ZIS Pilot m Max 4 розетки (евро с заземлением), 15А/3.3кВа, автомат, 3 м, черный (Pilot m-Max 3M) - для подключения АРМ в диспетчерской</t>
  </si>
  <si>
    <t>ИТОГО</t>
  </si>
  <si>
    <t>НДС</t>
  </si>
  <si>
    <t>ИТОГО с НДС</t>
  </si>
  <si>
    <t xml:space="preserve"> </t>
  </si>
  <si>
    <t>Итого разовый платеж</t>
  </si>
  <si>
    <t>руб. единоразово</t>
  </si>
  <si>
    <t>руб. в месяц: Ежеквартальное техническое обслуживание (1 выезд в квартал регламентный, 1 выезд в квартал аварийный)</t>
  </si>
  <si>
    <t>руб. в месяц: Ежемесячные работы по администрированию и поддержанию работоспособности системы (заполнение и поддержание актуальной базы, восстановление и ремонт оборудования)</t>
  </si>
  <si>
    <t>руб. в месяц: Комиссия ЕИРЦ по сбору платежей</t>
  </si>
  <si>
    <t>Выставление квитанций на целевой сбор, контроль сбора</t>
  </si>
  <si>
    <t>руб. в месяц ИТОГО</t>
  </si>
  <si>
    <t>м2 - площадь начисляемая Рафинад</t>
  </si>
  <si>
    <t>руб./м2 единоразово</t>
  </si>
  <si>
    <t>(руб. с квартиры 60м2 справочно)</t>
  </si>
  <si>
    <t>руб./м2 ежемесячно 2025</t>
  </si>
  <si>
    <t>руб./м2 ежемесячно 2026</t>
  </si>
  <si>
    <t>руб./м2 ежемесячно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</si>
</sst>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0" xfId="0" applyNumberFormat="1"/>
    <xf numFmtId="4" fontId="2" fillId="0" borderId="1" xfId="0" applyNumberFormat="1" applyFont="1" applyBorder="1"/>
    <xf numFmtId="4" fontId="2" fillId="0" borderId="0" xfId="0" applyNumberFormat="1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4" fontId="9" fillId="0" borderId="0" xfId="0" applyNumberFormat="1" applyFont="1"/>
    <xf numFmtId="4" fontId="0" fillId="0" borderId="0" xfId="1" applyNumberFormat="1" applyFont="1"/>
    <xf numFmtId="0" fontId="4" fillId="0" borderId="1" xfId="0" applyFont="1" applyBorder="1" applyAlignment="1">
      <alignment horizontal="left" vertical="center" wrapText="1" indent="2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tabSelected="1" workbookViewId="0">
      <selection activeCell="D58" sqref="D58"/>
    </sheetView>
  </sheetViews>
  <sheetFormatPr defaultRowHeight="15" x14ac:dyDescent="0.25"/>
  <cols>
    <col min="1" max="1" width="11.42578125" bestFit="1" customWidth="1"/>
    <col min="2" max="2" width="64.140625" style="6" customWidth="1"/>
    <col min="5" max="5" width="17.28515625" customWidth="1"/>
    <col min="6" max="6" width="13.7109375" customWidth="1"/>
    <col min="7" max="7" width="14.140625" customWidth="1"/>
    <col min="8" max="8" width="21.42578125" customWidth="1"/>
  </cols>
  <sheetData>
    <row r="1" spans="1:8" ht="15.75" x14ac:dyDescent="0.25">
      <c r="A1" s="1" t="s">
        <v>0</v>
      </c>
      <c r="B1" s="8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50</v>
      </c>
      <c r="H1" s="1" t="s">
        <v>51</v>
      </c>
    </row>
    <row r="2" spans="1:8" ht="31.5" x14ac:dyDescent="0.25">
      <c r="A2" s="2">
        <v>1</v>
      </c>
      <c r="B2" s="4" t="s">
        <v>6</v>
      </c>
      <c r="C2" s="2">
        <v>1</v>
      </c>
      <c r="D2" s="3" t="s">
        <v>7</v>
      </c>
      <c r="E2" s="7">
        <v>17162.400000000001</v>
      </c>
      <c r="F2" s="7">
        <v>17162.400000000001</v>
      </c>
      <c r="G2" s="7">
        <f>F2*0.2</f>
        <v>3432.4800000000005</v>
      </c>
      <c r="H2" s="7">
        <f>F2+G2</f>
        <v>20594.88</v>
      </c>
    </row>
    <row r="3" spans="1:8" ht="15.75" x14ac:dyDescent="0.25">
      <c r="A3" s="2">
        <v>2</v>
      </c>
      <c r="B3" s="4" t="s">
        <v>8</v>
      </c>
      <c r="C3" s="2">
        <v>4</v>
      </c>
      <c r="D3" s="3" t="s">
        <v>9</v>
      </c>
      <c r="E3" s="7">
        <v>142.63</v>
      </c>
      <c r="F3" s="7">
        <v>570.52</v>
      </c>
      <c r="G3" s="7">
        <f t="shared" ref="G3:G43" si="0">F3*0.2</f>
        <v>114.104</v>
      </c>
      <c r="H3" s="7">
        <f t="shared" ref="H3:H43" si="1">F3+G3</f>
        <v>684.62400000000002</v>
      </c>
    </row>
    <row r="4" spans="1:8" ht="15.75" x14ac:dyDescent="0.25">
      <c r="A4" s="2">
        <v>3</v>
      </c>
      <c r="B4" s="4" t="s">
        <v>10</v>
      </c>
      <c r="C4" s="2">
        <v>4</v>
      </c>
      <c r="D4" s="3" t="s">
        <v>7</v>
      </c>
      <c r="E4" s="7">
        <v>271.2</v>
      </c>
      <c r="F4" s="7">
        <v>1084.8</v>
      </c>
      <c r="G4" s="7">
        <f t="shared" si="0"/>
        <v>216.96</v>
      </c>
      <c r="H4" s="7">
        <f t="shared" si="1"/>
        <v>1301.76</v>
      </c>
    </row>
    <row r="5" spans="1:8" ht="15.75" x14ac:dyDescent="0.25">
      <c r="A5" s="2">
        <v>4</v>
      </c>
      <c r="B5" s="4" t="s">
        <v>11</v>
      </c>
      <c r="C5" s="2">
        <v>150</v>
      </c>
      <c r="D5" s="3" t="s">
        <v>9</v>
      </c>
      <c r="E5" s="7">
        <v>58.8</v>
      </c>
      <c r="F5" s="7">
        <v>8820</v>
      </c>
      <c r="G5" s="7">
        <f t="shared" si="0"/>
        <v>1764</v>
      </c>
      <c r="H5" s="7">
        <f t="shared" si="1"/>
        <v>10584</v>
      </c>
    </row>
    <row r="6" spans="1:8" ht="15.75" x14ac:dyDescent="0.25">
      <c r="A6" s="18">
        <v>5</v>
      </c>
      <c r="B6" s="4" t="s">
        <v>12</v>
      </c>
      <c r="C6" s="18">
        <v>6</v>
      </c>
      <c r="D6" s="16" t="s">
        <v>7</v>
      </c>
      <c r="E6" s="17">
        <v>28800</v>
      </c>
      <c r="F6" s="17">
        <v>172800</v>
      </c>
      <c r="G6" s="17">
        <f t="shared" si="0"/>
        <v>34560</v>
      </c>
      <c r="H6" s="17">
        <f t="shared" si="1"/>
        <v>207360</v>
      </c>
    </row>
    <row r="7" spans="1:8" ht="31.5" x14ac:dyDescent="0.25">
      <c r="A7" s="18"/>
      <c r="B7" s="4" t="s">
        <v>13</v>
      </c>
      <c r="C7" s="18"/>
      <c r="D7" s="16"/>
      <c r="E7" s="17"/>
      <c r="F7" s="17"/>
      <c r="G7" s="17">
        <f t="shared" si="0"/>
        <v>0</v>
      </c>
      <c r="H7" s="17">
        <f t="shared" si="1"/>
        <v>0</v>
      </c>
    </row>
    <row r="8" spans="1:8" ht="78.75" x14ac:dyDescent="0.25">
      <c r="A8" s="18"/>
      <c r="B8" s="4" t="s">
        <v>14</v>
      </c>
      <c r="C8" s="18"/>
      <c r="D8" s="16"/>
      <c r="E8" s="17"/>
      <c r="F8" s="17"/>
      <c r="G8" s="17">
        <f t="shared" si="0"/>
        <v>0</v>
      </c>
      <c r="H8" s="17">
        <f t="shared" si="1"/>
        <v>0</v>
      </c>
    </row>
    <row r="9" spans="1:8" ht="31.5" x14ac:dyDescent="0.25">
      <c r="A9" s="18"/>
      <c r="B9" s="4" t="s">
        <v>15</v>
      </c>
      <c r="C9" s="18"/>
      <c r="D9" s="16"/>
      <c r="E9" s="17"/>
      <c r="F9" s="17"/>
      <c r="G9" s="17">
        <f t="shared" si="0"/>
        <v>0</v>
      </c>
      <c r="H9" s="17">
        <f t="shared" si="1"/>
        <v>0</v>
      </c>
    </row>
    <row r="10" spans="1:8" ht="15.75" x14ac:dyDescent="0.25">
      <c r="A10" s="18"/>
      <c r="B10" s="5"/>
      <c r="C10" s="18"/>
      <c r="D10" s="16"/>
      <c r="E10" s="17"/>
      <c r="F10" s="17"/>
      <c r="G10" s="17">
        <f t="shared" si="0"/>
        <v>0</v>
      </c>
      <c r="H10" s="17">
        <f t="shared" si="1"/>
        <v>0</v>
      </c>
    </row>
    <row r="11" spans="1:8" ht="15.75" x14ac:dyDescent="0.25">
      <c r="A11" s="18">
        <v>6</v>
      </c>
      <c r="B11" s="4" t="s">
        <v>35</v>
      </c>
      <c r="C11" s="18">
        <v>6</v>
      </c>
      <c r="D11" s="19" t="s">
        <v>7</v>
      </c>
      <c r="E11" s="17">
        <v>28800</v>
      </c>
      <c r="F11" s="17">
        <v>172800</v>
      </c>
      <c r="G11" s="17">
        <f t="shared" si="0"/>
        <v>34560</v>
      </c>
      <c r="H11" s="17">
        <f t="shared" si="1"/>
        <v>207360</v>
      </c>
    </row>
    <row r="12" spans="1:8" ht="31.5" x14ac:dyDescent="0.25">
      <c r="A12" s="18"/>
      <c r="B12" s="4" t="s">
        <v>16</v>
      </c>
      <c r="C12" s="18"/>
      <c r="D12" s="19"/>
      <c r="E12" s="17"/>
      <c r="F12" s="17"/>
      <c r="G12" s="17">
        <f t="shared" si="0"/>
        <v>0</v>
      </c>
      <c r="H12" s="17">
        <f t="shared" si="1"/>
        <v>0</v>
      </c>
    </row>
    <row r="13" spans="1:8" ht="31.5" x14ac:dyDescent="0.25">
      <c r="A13" s="18"/>
      <c r="B13" s="4" t="s">
        <v>17</v>
      </c>
      <c r="C13" s="18"/>
      <c r="D13" s="19"/>
      <c r="E13" s="17"/>
      <c r="F13" s="17"/>
      <c r="G13" s="17">
        <f t="shared" si="0"/>
        <v>0</v>
      </c>
      <c r="H13" s="17">
        <f t="shared" si="1"/>
        <v>0</v>
      </c>
    </row>
    <row r="14" spans="1:8" ht="31.5" x14ac:dyDescent="0.25">
      <c r="A14" s="18"/>
      <c r="B14" s="4" t="s">
        <v>18</v>
      </c>
      <c r="C14" s="18"/>
      <c r="D14" s="19"/>
      <c r="E14" s="17"/>
      <c r="F14" s="17"/>
      <c r="G14" s="17">
        <f t="shared" si="0"/>
        <v>0</v>
      </c>
      <c r="H14" s="17">
        <f t="shared" si="1"/>
        <v>0</v>
      </c>
    </row>
    <row r="15" spans="1:8" ht="31.5" x14ac:dyDescent="0.25">
      <c r="A15" s="18"/>
      <c r="B15" s="4" t="s">
        <v>19</v>
      </c>
      <c r="C15" s="18"/>
      <c r="D15" s="19"/>
      <c r="E15" s="17"/>
      <c r="F15" s="17"/>
      <c r="G15" s="17">
        <f t="shared" si="0"/>
        <v>0</v>
      </c>
      <c r="H15" s="17">
        <f t="shared" si="1"/>
        <v>0</v>
      </c>
    </row>
    <row r="16" spans="1:8" ht="31.5" x14ac:dyDescent="0.25">
      <c r="A16" s="18"/>
      <c r="B16" s="4" t="s">
        <v>20</v>
      </c>
      <c r="C16" s="18"/>
      <c r="D16" s="19"/>
      <c r="E16" s="17"/>
      <c r="F16" s="17"/>
      <c r="G16" s="17">
        <f t="shared" si="0"/>
        <v>0</v>
      </c>
      <c r="H16" s="17">
        <f t="shared" si="1"/>
        <v>0</v>
      </c>
    </row>
    <row r="17" spans="1:8" ht="31.5" x14ac:dyDescent="0.25">
      <c r="A17" s="18"/>
      <c r="B17" s="4" t="s">
        <v>21</v>
      </c>
      <c r="C17" s="18"/>
      <c r="D17" s="19"/>
      <c r="E17" s="17"/>
      <c r="F17" s="17"/>
      <c r="G17" s="17">
        <f t="shared" si="0"/>
        <v>0</v>
      </c>
      <c r="H17" s="17">
        <f t="shared" si="1"/>
        <v>0</v>
      </c>
    </row>
    <row r="18" spans="1:8" ht="15.75" x14ac:dyDescent="0.25">
      <c r="A18" s="18">
        <v>7</v>
      </c>
      <c r="B18" s="4" t="s">
        <v>22</v>
      </c>
      <c r="C18" s="18">
        <v>7</v>
      </c>
      <c r="D18" s="16" t="s">
        <v>7</v>
      </c>
      <c r="E18" s="17">
        <v>9948</v>
      </c>
      <c r="F18" s="17">
        <v>69636</v>
      </c>
      <c r="G18" s="17">
        <f t="shared" si="0"/>
        <v>13927.2</v>
      </c>
      <c r="H18" s="17">
        <f t="shared" si="1"/>
        <v>83563.199999999997</v>
      </c>
    </row>
    <row r="19" spans="1:8" ht="15.75" x14ac:dyDescent="0.25">
      <c r="A19" s="18"/>
      <c r="B19" s="4" t="s">
        <v>23</v>
      </c>
      <c r="C19" s="18"/>
      <c r="D19" s="16"/>
      <c r="E19" s="17"/>
      <c r="F19" s="17"/>
      <c r="G19" s="17">
        <f t="shared" si="0"/>
        <v>0</v>
      </c>
      <c r="H19" s="17">
        <f t="shared" si="1"/>
        <v>0</v>
      </c>
    </row>
    <row r="20" spans="1:8" ht="31.5" x14ac:dyDescent="0.25">
      <c r="A20" s="2">
        <v>8</v>
      </c>
      <c r="B20" s="4" t="s">
        <v>36</v>
      </c>
      <c r="C20" s="2">
        <v>1</v>
      </c>
      <c r="D20" s="3" t="s">
        <v>7</v>
      </c>
      <c r="E20" s="7">
        <v>294000</v>
      </c>
      <c r="F20" s="7">
        <v>294000</v>
      </c>
      <c r="G20" s="7">
        <f t="shared" si="0"/>
        <v>58800</v>
      </c>
      <c r="H20" s="7">
        <f t="shared" si="1"/>
        <v>352800</v>
      </c>
    </row>
    <row r="21" spans="1:8" ht="31.5" x14ac:dyDescent="0.25">
      <c r="A21" s="2">
        <v>9</v>
      </c>
      <c r="B21" s="4" t="s">
        <v>37</v>
      </c>
      <c r="C21" s="2">
        <v>1</v>
      </c>
      <c r="D21" s="3" t="s">
        <v>7</v>
      </c>
      <c r="E21" s="7">
        <v>139068</v>
      </c>
      <c r="F21" s="7">
        <v>139068</v>
      </c>
      <c r="G21" s="7">
        <f t="shared" si="0"/>
        <v>27813.600000000002</v>
      </c>
      <c r="H21" s="7">
        <f t="shared" si="1"/>
        <v>166881.60000000001</v>
      </c>
    </row>
    <row r="22" spans="1:8" ht="63" x14ac:dyDescent="0.25">
      <c r="A22" s="2">
        <v>10</v>
      </c>
      <c r="B22" s="4" t="s">
        <v>38</v>
      </c>
      <c r="C22" s="2">
        <v>1</v>
      </c>
      <c r="D22" s="3" t="s">
        <v>7</v>
      </c>
      <c r="E22" s="7">
        <v>3954</v>
      </c>
      <c r="F22" s="7">
        <v>3954</v>
      </c>
      <c r="G22" s="7">
        <f t="shared" si="0"/>
        <v>790.80000000000007</v>
      </c>
      <c r="H22" s="7">
        <f t="shared" si="1"/>
        <v>4744.8</v>
      </c>
    </row>
    <row r="23" spans="1:8" ht="47.25" x14ac:dyDescent="0.25">
      <c r="A23" s="2">
        <v>11</v>
      </c>
      <c r="B23" s="4" t="s">
        <v>39</v>
      </c>
      <c r="C23" s="2">
        <v>1</v>
      </c>
      <c r="D23" s="3" t="s">
        <v>7</v>
      </c>
      <c r="E23" s="7">
        <v>2202</v>
      </c>
      <c r="F23" s="7">
        <v>2202</v>
      </c>
      <c r="G23" s="7">
        <f t="shared" si="0"/>
        <v>440.40000000000003</v>
      </c>
      <c r="H23" s="7">
        <f t="shared" si="1"/>
        <v>2642.4</v>
      </c>
    </row>
    <row r="24" spans="1:8" ht="31.5" x14ac:dyDescent="0.25">
      <c r="A24" s="2">
        <v>12</v>
      </c>
      <c r="B24" s="4" t="s">
        <v>40</v>
      </c>
      <c r="C24" s="2">
        <v>1</v>
      </c>
      <c r="D24" s="3" t="s">
        <v>7</v>
      </c>
      <c r="E24" s="7">
        <v>9840</v>
      </c>
      <c r="F24" s="7">
        <v>9840</v>
      </c>
      <c r="G24" s="7">
        <f t="shared" si="0"/>
        <v>1968</v>
      </c>
      <c r="H24" s="7">
        <f t="shared" si="1"/>
        <v>11808</v>
      </c>
    </row>
    <row r="25" spans="1:8" ht="31.5" x14ac:dyDescent="0.25">
      <c r="A25" s="2">
        <v>13</v>
      </c>
      <c r="B25" s="4" t="s">
        <v>41</v>
      </c>
      <c r="C25" s="2">
        <v>1</v>
      </c>
      <c r="D25" s="3" t="s">
        <v>7</v>
      </c>
      <c r="E25" s="7">
        <v>3600</v>
      </c>
      <c r="F25" s="7">
        <v>3600</v>
      </c>
      <c r="G25" s="7">
        <f t="shared" si="0"/>
        <v>720</v>
      </c>
      <c r="H25" s="7">
        <f t="shared" si="1"/>
        <v>4320</v>
      </c>
    </row>
    <row r="26" spans="1:8" ht="47.25" x14ac:dyDescent="0.25">
      <c r="A26" s="2">
        <v>14</v>
      </c>
      <c r="B26" s="4" t="s">
        <v>42</v>
      </c>
      <c r="C26" s="2">
        <v>4</v>
      </c>
      <c r="D26" s="3" t="s">
        <v>7</v>
      </c>
      <c r="E26" s="7">
        <v>18000</v>
      </c>
      <c r="F26" s="7">
        <v>72000</v>
      </c>
      <c r="G26" s="7">
        <f t="shared" si="0"/>
        <v>14400</v>
      </c>
      <c r="H26" s="7">
        <f t="shared" si="1"/>
        <v>86400</v>
      </c>
    </row>
    <row r="27" spans="1:8" ht="78.75" x14ac:dyDescent="0.25">
      <c r="A27" s="2">
        <v>15</v>
      </c>
      <c r="B27" s="4" t="s">
        <v>43</v>
      </c>
      <c r="C27" s="2">
        <v>4</v>
      </c>
      <c r="D27" s="3" t="s">
        <v>7</v>
      </c>
      <c r="E27" s="7">
        <v>6996</v>
      </c>
      <c r="F27" s="7">
        <v>27984</v>
      </c>
      <c r="G27" s="7">
        <f t="shared" si="0"/>
        <v>5596.8</v>
      </c>
      <c r="H27" s="7">
        <f t="shared" si="1"/>
        <v>33580.800000000003</v>
      </c>
    </row>
    <row r="28" spans="1:8" ht="15.75" x14ac:dyDescent="0.25">
      <c r="A28" s="2">
        <v>16</v>
      </c>
      <c r="B28" s="4" t="s">
        <v>24</v>
      </c>
      <c r="C28" s="2">
        <v>4</v>
      </c>
      <c r="D28" s="3" t="s">
        <v>7</v>
      </c>
      <c r="E28" s="7">
        <v>2340</v>
      </c>
      <c r="F28" s="7">
        <v>9360</v>
      </c>
      <c r="G28" s="7">
        <f t="shared" si="0"/>
        <v>1872</v>
      </c>
      <c r="H28" s="7">
        <f t="shared" si="1"/>
        <v>11232</v>
      </c>
    </row>
    <row r="29" spans="1:8" ht="15.75" x14ac:dyDescent="0.25">
      <c r="A29" s="2">
        <v>17</v>
      </c>
      <c r="B29" s="4" t="s">
        <v>25</v>
      </c>
      <c r="C29" s="2">
        <v>1</v>
      </c>
      <c r="D29" s="3" t="s">
        <v>7</v>
      </c>
      <c r="E29" s="7">
        <v>102000</v>
      </c>
      <c r="F29" s="7">
        <v>102000</v>
      </c>
      <c r="G29" s="7">
        <f t="shared" si="0"/>
        <v>20400</v>
      </c>
      <c r="H29" s="7">
        <f t="shared" si="1"/>
        <v>122400</v>
      </c>
    </row>
    <row r="30" spans="1:8" ht="31.5" x14ac:dyDescent="0.25">
      <c r="A30" s="2">
        <v>18</v>
      </c>
      <c r="B30" s="4" t="s">
        <v>44</v>
      </c>
      <c r="C30" s="2">
        <v>1</v>
      </c>
      <c r="D30" s="3" t="s">
        <v>7</v>
      </c>
      <c r="E30" s="7">
        <v>45660</v>
      </c>
      <c r="F30" s="7">
        <v>45660</v>
      </c>
      <c r="G30" s="7">
        <f t="shared" si="0"/>
        <v>9132</v>
      </c>
      <c r="H30" s="7">
        <f t="shared" si="1"/>
        <v>54792</v>
      </c>
    </row>
    <row r="31" spans="1:8" ht="31.5" x14ac:dyDescent="0.25">
      <c r="A31" s="2">
        <v>19</v>
      </c>
      <c r="B31" s="4" t="s">
        <v>45</v>
      </c>
      <c r="C31" s="2">
        <v>1</v>
      </c>
      <c r="D31" s="3" t="s">
        <v>7</v>
      </c>
      <c r="E31" s="7">
        <v>4632</v>
      </c>
      <c r="F31" s="7">
        <v>4632</v>
      </c>
      <c r="G31" s="7">
        <f t="shared" si="0"/>
        <v>926.40000000000009</v>
      </c>
      <c r="H31" s="7">
        <f t="shared" si="1"/>
        <v>5558.4</v>
      </c>
    </row>
    <row r="32" spans="1:8" ht="31.5" x14ac:dyDescent="0.25">
      <c r="A32" s="2">
        <v>20</v>
      </c>
      <c r="B32" s="4" t="s">
        <v>46</v>
      </c>
      <c r="C32" s="2">
        <v>1</v>
      </c>
      <c r="D32" s="3" t="s">
        <v>7</v>
      </c>
      <c r="E32" s="7">
        <v>26241.599999999999</v>
      </c>
      <c r="F32" s="7">
        <v>26241.599999999999</v>
      </c>
      <c r="G32" s="7">
        <f t="shared" si="0"/>
        <v>5248.32</v>
      </c>
      <c r="H32" s="7">
        <f t="shared" si="1"/>
        <v>31489.919999999998</v>
      </c>
    </row>
    <row r="33" spans="1:8" ht="31.5" x14ac:dyDescent="0.25">
      <c r="A33" s="2">
        <v>21</v>
      </c>
      <c r="B33" s="4" t="s">
        <v>47</v>
      </c>
      <c r="C33" s="2">
        <v>1</v>
      </c>
      <c r="D33" s="3" t="s">
        <v>7</v>
      </c>
      <c r="E33" s="7">
        <v>5158.8</v>
      </c>
      <c r="F33" s="7">
        <v>5158.8</v>
      </c>
      <c r="G33" s="7">
        <f t="shared" si="0"/>
        <v>1031.76</v>
      </c>
      <c r="H33" s="7">
        <f t="shared" si="1"/>
        <v>6190.56</v>
      </c>
    </row>
    <row r="34" spans="1:8" ht="47.25" x14ac:dyDescent="0.25">
      <c r="A34" s="2">
        <v>22</v>
      </c>
      <c r="B34" s="4" t="s">
        <v>48</v>
      </c>
      <c r="C34" s="2">
        <v>1</v>
      </c>
      <c r="D34" s="3" t="s">
        <v>7</v>
      </c>
      <c r="E34" s="7">
        <v>1798.8</v>
      </c>
      <c r="F34" s="7">
        <v>1798.8</v>
      </c>
      <c r="G34" s="7">
        <f t="shared" si="0"/>
        <v>359.76</v>
      </c>
      <c r="H34" s="7">
        <f t="shared" si="1"/>
        <v>2158.56</v>
      </c>
    </row>
    <row r="35" spans="1:8" ht="31.5" x14ac:dyDescent="0.25">
      <c r="A35" s="2">
        <v>23</v>
      </c>
      <c r="B35" s="4" t="s">
        <v>26</v>
      </c>
      <c r="C35" s="2">
        <v>12</v>
      </c>
      <c r="D35" s="3" t="s">
        <v>7</v>
      </c>
      <c r="E35" s="7">
        <v>4320</v>
      </c>
      <c r="F35" s="7">
        <v>51840</v>
      </c>
      <c r="G35" s="7">
        <f t="shared" si="0"/>
        <v>10368</v>
      </c>
      <c r="H35" s="7">
        <f t="shared" si="1"/>
        <v>62208</v>
      </c>
    </row>
    <row r="36" spans="1:8" ht="31.5" x14ac:dyDescent="0.25">
      <c r="A36" s="2">
        <v>24</v>
      </c>
      <c r="B36" s="4" t="s">
        <v>27</v>
      </c>
      <c r="C36" s="2">
        <v>12</v>
      </c>
      <c r="D36" s="3" t="s">
        <v>7</v>
      </c>
      <c r="E36" s="7">
        <v>36000</v>
      </c>
      <c r="F36" s="7">
        <v>432000</v>
      </c>
      <c r="G36" s="7">
        <f t="shared" si="0"/>
        <v>86400</v>
      </c>
      <c r="H36" s="7">
        <f t="shared" si="1"/>
        <v>518400</v>
      </c>
    </row>
    <row r="37" spans="1:8" ht="31.5" x14ac:dyDescent="0.25">
      <c r="A37" s="18">
        <v>25</v>
      </c>
      <c r="B37" s="4" t="s">
        <v>28</v>
      </c>
      <c r="C37" s="18">
        <v>12</v>
      </c>
      <c r="D37" s="16" t="s">
        <v>7</v>
      </c>
      <c r="E37" s="17">
        <v>12000</v>
      </c>
      <c r="F37" s="17">
        <v>144000</v>
      </c>
      <c r="G37" s="17">
        <f t="shared" si="0"/>
        <v>28800</v>
      </c>
      <c r="H37" s="17">
        <f t="shared" si="1"/>
        <v>172800</v>
      </c>
    </row>
    <row r="38" spans="1:8" ht="15.75" x14ac:dyDescent="0.25">
      <c r="A38" s="18"/>
      <c r="B38" s="4" t="s">
        <v>29</v>
      </c>
      <c r="C38" s="18"/>
      <c r="D38" s="16"/>
      <c r="E38" s="17"/>
      <c r="F38" s="17"/>
      <c r="G38" s="17">
        <f t="shared" si="0"/>
        <v>0</v>
      </c>
      <c r="H38" s="17">
        <f t="shared" si="1"/>
        <v>0</v>
      </c>
    </row>
    <row r="39" spans="1:8" ht="15.75" x14ac:dyDescent="0.25">
      <c r="A39" s="2">
        <v>26</v>
      </c>
      <c r="B39" s="4" t="s">
        <v>30</v>
      </c>
      <c r="C39" s="2">
        <v>1</v>
      </c>
      <c r="D39" s="3" t="s">
        <v>7</v>
      </c>
      <c r="E39" s="7">
        <v>601539.6</v>
      </c>
      <c r="F39" s="7">
        <v>601539.6</v>
      </c>
      <c r="G39" s="7">
        <f t="shared" si="0"/>
        <v>120307.92</v>
      </c>
      <c r="H39" s="7">
        <f t="shared" si="1"/>
        <v>721847.52</v>
      </c>
    </row>
    <row r="40" spans="1:8" ht="15.75" x14ac:dyDescent="0.25">
      <c r="A40" s="2">
        <v>27</v>
      </c>
      <c r="B40" s="4" t="s">
        <v>31</v>
      </c>
      <c r="C40" s="2">
        <v>1</v>
      </c>
      <c r="D40" s="3" t="s">
        <v>7</v>
      </c>
      <c r="E40" s="7">
        <v>72369.600000000006</v>
      </c>
      <c r="F40" s="7">
        <v>72369.600000000006</v>
      </c>
      <c r="G40" s="7">
        <f t="shared" si="0"/>
        <v>14473.920000000002</v>
      </c>
      <c r="H40" s="7">
        <f t="shared" si="1"/>
        <v>86843.520000000004</v>
      </c>
    </row>
    <row r="41" spans="1:8" ht="15.75" x14ac:dyDescent="0.25">
      <c r="A41" s="2">
        <v>28</v>
      </c>
      <c r="B41" s="4" t="s">
        <v>32</v>
      </c>
      <c r="C41" s="2">
        <v>1</v>
      </c>
      <c r="D41" s="3" t="s">
        <v>7</v>
      </c>
      <c r="E41" s="7">
        <v>28610.400000000001</v>
      </c>
      <c r="F41" s="7">
        <v>28610.400000000001</v>
      </c>
      <c r="G41" s="7">
        <f t="shared" si="0"/>
        <v>5722.0800000000008</v>
      </c>
      <c r="H41" s="7">
        <f t="shared" si="1"/>
        <v>34332.480000000003</v>
      </c>
    </row>
    <row r="42" spans="1:8" ht="15.75" x14ac:dyDescent="0.25">
      <c r="A42" s="2">
        <v>29</v>
      </c>
      <c r="B42" s="4" t="s">
        <v>33</v>
      </c>
      <c r="C42" s="2">
        <v>1</v>
      </c>
      <c r="D42" s="3" t="s">
        <v>7</v>
      </c>
      <c r="E42" s="7">
        <v>86774.399999999994</v>
      </c>
      <c r="F42" s="7">
        <v>86774.399999999994</v>
      </c>
      <c r="G42" s="7">
        <f t="shared" si="0"/>
        <v>17354.88</v>
      </c>
      <c r="H42" s="7">
        <f t="shared" si="1"/>
        <v>104129.28</v>
      </c>
    </row>
    <row r="43" spans="1:8" ht="15.75" x14ac:dyDescent="0.25">
      <c r="A43" s="2">
        <v>30</v>
      </c>
      <c r="B43" s="4" t="s">
        <v>34</v>
      </c>
      <c r="C43" s="2">
        <v>1</v>
      </c>
      <c r="D43" s="3" t="s">
        <v>7</v>
      </c>
      <c r="E43" s="7">
        <v>12000</v>
      </c>
      <c r="F43" s="7">
        <v>12000</v>
      </c>
      <c r="G43" s="7">
        <f t="shared" si="0"/>
        <v>2400</v>
      </c>
      <c r="H43" s="7">
        <f t="shared" si="1"/>
        <v>14400</v>
      </c>
    </row>
    <row r="44" spans="1:8" ht="15.75" x14ac:dyDescent="0.25">
      <c r="A44" s="2">
        <v>31</v>
      </c>
      <c r="B44" s="4" t="s">
        <v>58</v>
      </c>
      <c r="C44" s="2">
        <v>1</v>
      </c>
      <c r="D44" s="3" t="s">
        <v>7</v>
      </c>
      <c r="E44" s="7">
        <v>5000</v>
      </c>
      <c r="F44" s="7">
        <f>E44</f>
        <v>5000</v>
      </c>
      <c r="G44" s="7">
        <f>F44*0.2</f>
        <v>1000</v>
      </c>
      <c r="H44" s="7">
        <f>F44+G44</f>
        <v>6000</v>
      </c>
    </row>
    <row r="45" spans="1:8" x14ac:dyDescent="0.25">
      <c r="A45" s="20" t="s">
        <v>49</v>
      </c>
      <c r="B45" s="20"/>
      <c r="C45" s="20"/>
      <c r="D45" s="20"/>
      <c r="E45" s="10">
        <f t="shared" ref="E45:G45" si="2">SUM(E2:E44)</f>
        <v>1609288.23</v>
      </c>
      <c r="F45" s="10">
        <f t="shared" si="2"/>
        <v>2624506.92</v>
      </c>
      <c r="G45" s="10">
        <f t="shared" si="2"/>
        <v>524901.38400000008</v>
      </c>
      <c r="H45" s="10">
        <f>SUM(H2:H44)</f>
        <v>3149408.3039999995</v>
      </c>
    </row>
    <row r="47" spans="1:8" x14ac:dyDescent="0.25">
      <c r="A47" t="s">
        <v>53</v>
      </c>
      <c r="G47" t="s">
        <v>52</v>
      </c>
    </row>
    <row r="48" spans="1:8" x14ac:dyDescent="0.25">
      <c r="A48" s="11">
        <f>H45</f>
        <v>3149408.3039999995</v>
      </c>
      <c r="B48" s="6" t="s">
        <v>54</v>
      </c>
    </row>
    <row r="49" spans="1:2" x14ac:dyDescent="0.25">
      <c r="A49" s="9"/>
    </row>
    <row r="50" spans="1:2" ht="30" x14ac:dyDescent="0.25">
      <c r="A50" s="9">
        <v>64320</v>
      </c>
      <c r="B50" s="6" t="s">
        <v>55</v>
      </c>
    </row>
    <row r="51" spans="1:2" ht="60" x14ac:dyDescent="0.25">
      <c r="A51" s="9">
        <f>190000</f>
        <v>190000</v>
      </c>
      <c r="B51" s="6" t="s">
        <v>56</v>
      </c>
    </row>
    <row r="52" spans="1:2" x14ac:dyDescent="0.25">
      <c r="A52" s="9">
        <f>(A50+A51)*0.03*1.2</f>
        <v>9155.5199999999986</v>
      </c>
      <c r="B52" s="6" t="s">
        <v>57</v>
      </c>
    </row>
    <row r="53" spans="1:2" x14ac:dyDescent="0.25">
      <c r="A53" s="11">
        <f>SUM(A50:A52)</f>
        <v>263475.52</v>
      </c>
      <c r="B53" s="12" t="s">
        <v>59</v>
      </c>
    </row>
    <row r="54" spans="1:2" x14ac:dyDescent="0.25">
      <c r="A54" s="9"/>
    </row>
    <row r="55" spans="1:2" x14ac:dyDescent="0.25">
      <c r="A55" s="9">
        <v>87852</v>
      </c>
      <c r="B55" s="6" t="s">
        <v>60</v>
      </c>
    </row>
    <row r="56" spans="1:2" x14ac:dyDescent="0.25">
      <c r="A56" s="9"/>
    </row>
    <row r="57" spans="1:2" x14ac:dyDescent="0.25">
      <c r="A57" s="14">
        <f>A48/A55</f>
        <v>35.849022264717931</v>
      </c>
      <c r="B57" s="13" t="s">
        <v>61</v>
      </c>
    </row>
    <row r="58" spans="1:2" x14ac:dyDescent="0.25">
      <c r="A58" s="9">
        <f>A57*60</f>
        <v>2150.9413358830757</v>
      </c>
      <c r="B58" s="6" t="s">
        <v>62</v>
      </c>
    </row>
    <row r="59" spans="1:2" x14ac:dyDescent="0.25">
      <c r="A59" s="9"/>
    </row>
    <row r="60" spans="1:2" x14ac:dyDescent="0.25">
      <c r="A60" s="14">
        <f>A53/A55</f>
        <v>2.9990839138551202</v>
      </c>
      <c r="B60" s="13" t="s">
        <v>63</v>
      </c>
    </row>
    <row r="61" spans="1:2" x14ac:dyDescent="0.25">
      <c r="A61" s="15">
        <f>A60*60</f>
        <v>179.94503483130723</v>
      </c>
      <c r="B61" s="6" t="s">
        <v>62</v>
      </c>
    </row>
    <row r="62" spans="1:2" x14ac:dyDescent="0.25">
      <c r="A62" s="9"/>
    </row>
    <row r="63" spans="1:2" x14ac:dyDescent="0.25">
      <c r="A63" s="14">
        <f>A60*1.1</f>
        <v>3.2989923052406325</v>
      </c>
      <c r="B63" s="13" t="s">
        <v>64</v>
      </c>
    </row>
    <row r="64" spans="1:2" x14ac:dyDescent="0.25">
      <c r="A64" s="15">
        <f>A63*60</f>
        <v>197.93953831443795</v>
      </c>
      <c r="B64" s="6" t="s">
        <v>62</v>
      </c>
    </row>
    <row r="66" spans="1:2" x14ac:dyDescent="0.25">
      <c r="A66" s="14">
        <f>A63*1.1</f>
        <v>3.628891535764696</v>
      </c>
      <c r="B66" s="13" t="s">
        <v>65</v>
      </c>
    </row>
    <row r="67" spans="1:2" x14ac:dyDescent="0.25">
      <c r="A67" s="15">
        <f>A66*60</f>
        <v>217.73349214588177</v>
      </c>
      <c r="B67" s="6" t="s">
        <v>62</v>
      </c>
    </row>
  </sheetData>
  <mergeCells count="29">
    <mergeCell ref="A45:D45"/>
    <mergeCell ref="G6:G10"/>
    <mergeCell ref="H6:H10"/>
    <mergeCell ref="G11:G17"/>
    <mergeCell ref="H11:H17"/>
    <mergeCell ref="G18:G19"/>
    <mergeCell ref="H18:H19"/>
    <mergeCell ref="G37:G38"/>
    <mergeCell ref="H37:H38"/>
    <mergeCell ref="A18:A19"/>
    <mergeCell ref="C18:C19"/>
    <mergeCell ref="D18:D19"/>
    <mergeCell ref="E18:E19"/>
    <mergeCell ref="F18:F19"/>
    <mergeCell ref="A37:A38"/>
    <mergeCell ref="C37:C38"/>
    <mergeCell ref="D37:D38"/>
    <mergeCell ref="E37:E38"/>
    <mergeCell ref="F37:F38"/>
    <mergeCell ref="A6:A10"/>
    <mergeCell ref="C6:C10"/>
    <mergeCell ref="D6:D10"/>
    <mergeCell ref="E6:E10"/>
    <mergeCell ref="F6:F10"/>
    <mergeCell ref="A11:A17"/>
    <mergeCell ref="C11:C17"/>
    <mergeCell ref="D11:D17"/>
    <mergeCell ref="E11:E17"/>
    <mergeCell ref="F11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Ревякин Александр Сергеевич</dc:creator>
  <cp:lastModifiedBy>Кузьмичёва Мария Викторовна</cp:lastModifiedBy>
  <dcterms:created xsi:type="dcterms:W3CDTF">2015-06-05T18:19:34Z</dcterms:created>
  <dcterms:modified xsi:type="dcterms:W3CDTF">2024-11-05T10:20:04Z</dcterms:modified>
</cp:coreProperties>
</file>